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bcorn\Desktop\"/>
    </mc:Choice>
  </mc:AlternateContent>
  <xr:revisionPtr revIDLastSave="0" documentId="13_ncr:1_{DA9761C5-AF9B-4D67-8046-8D548FF4774D}" xr6:coauthVersionLast="45" xr6:coauthVersionMax="45" xr10:uidLastSave="{00000000-0000-0000-0000-000000000000}"/>
  <bookViews>
    <workbookView xWindow="3313" yWindow="33" windowWidth="26114" windowHeight="19314" xr2:uid="{3E09F2A2-38F6-43EC-BFFB-E83E059B9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37" i="1"/>
  <c r="C26" i="1" l="1"/>
  <c r="C9" i="1" s="1"/>
  <c r="C25" i="1"/>
  <c r="C6" i="1" s="1"/>
  <c r="B34" i="1" l="1"/>
  <c r="B44" i="1" s="1"/>
  <c r="C44" i="1" l="1"/>
  <c r="B46" i="1"/>
  <c r="C34" i="1" l="1"/>
  <c r="D34" i="1" s="1"/>
  <c r="E34" i="1" s="1"/>
  <c r="F34" i="1" s="1"/>
  <c r="G34" i="1" s="1"/>
  <c r="B36" i="1"/>
  <c r="B24" i="1"/>
  <c r="H34" i="1" l="1"/>
  <c r="C27" i="1"/>
  <c r="D44" i="1" s="1"/>
  <c r="E44" i="1" s="1"/>
  <c r="F44" i="1" s="1"/>
  <c r="G44" i="1" s="1"/>
  <c r="H44" i="1" s="1"/>
  <c r="D36" i="1"/>
  <c r="D38" i="1" s="1"/>
  <c r="C36" i="1"/>
  <c r="C38" i="1" s="1"/>
  <c r="E36" i="1" l="1"/>
  <c r="E38" i="1" s="1"/>
  <c r="C46" i="1"/>
  <c r="C48" i="1" s="1"/>
  <c r="D46" i="1" l="1"/>
  <c r="D48" i="1" s="1"/>
  <c r="F36" i="1"/>
  <c r="F38" i="1" s="1"/>
  <c r="E46" i="1" l="1"/>
  <c r="E48" i="1" s="1"/>
  <c r="H36" i="1"/>
  <c r="G38" i="1" s="1"/>
  <c r="G36" i="1"/>
  <c r="C39" i="1" l="1"/>
  <c r="C13" i="1" s="1"/>
  <c r="F46" i="1"/>
  <c r="F48" i="1" s="1"/>
  <c r="G46" i="1" l="1"/>
  <c r="H46" i="1"/>
  <c r="G48" i="1" s="1"/>
  <c r="C49" i="1" l="1"/>
  <c r="C50" i="1" l="1"/>
  <c r="C15" i="1" s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</author>
  </authors>
  <commentList>
    <comment ref="C25" authorId="0" shapeId="0" xr:uid="{F6DBA815-A228-4FD0-A1E1-0C90D6A56ABC}">
      <text>
        <r>
          <rPr>
            <b/>
            <sz val="9"/>
            <color indexed="81"/>
            <rFont val="Tahoma"/>
            <family val="2"/>
          </rPr>
          <t>Brad:</t>
        </r>
        <r>
          <rPr>
            <sz val="9"/>
            <color indexed="81"/>
            <rFont val="Tahoma"/>
            <family val="2"/>
          </rPr>
          <t xml:space="preserve">
This is equal to drop in the 2008 great recession.</t>
        </r>
      </text>
    </comment>
  </commentList>
</comments>
</file>

<file path=xl/sharedStrings.xml><?xml version="1.0" encoding="utf-8"?>
<sst xmlns="http://schemas.openxmlformats.org/spreadsheetml/2006/main" count="42" uniqueCount="31">
  <si>
    <t>Base Year Earnings for the Index</t>
  </si>
  <si>
    <t>Cash Return as percent of earnings</t>
  </si>
  <si>
    <t>Inputs</t>
  </si>
  <si>
    <t>Post Corona Virus</t>
  </si>
  <si>
    <t>Pre Virus</t>
  </si>
  <si>
    <t>Dividends plus Buybacks - Cash flow (base year)</t>
  </si>
  <si>
    <t xml:space="preserve">Expected growth rate in earnings next year </t>
  </si>
  <si>
    <t>Intrinsic Value Estimate (Pre-Corona Virus)</t>
  </si>
  <si>
    <t>Last 12 months</t>
  </si>
  <si>
    <t>Terminal Year</t>
  </si>
  <si>
    <t>Expected Earnings</t>
  </si>
  <si>
    <t>Expected cash payout (dividends + buybacks) as % of earnings</t>
  </si>
  <si>
    <t>Expected Dividends + Buybacks =</t>
  </si>
  <si>
    <t>Expected Terminal Value =</t>
  </si>
  <si>
    <t>Present Value =</t>
  </si>
  <si>
    <t>Intrinsic Value of Index =</t>
  </si>
  <si>
    <t>Intrinsic Value Estimate (Post-Corona Virus)</t>
  </si>
  <si>
    <t>Expected growth rate in years 2-5</t>
  </si>
  <si>
    <t>Expected earnings ratio in year 5</t>
  </si>
  <si>
    <t>Terminal growth rate</t>
  </si>
  <si>
    <t>Discount rate</t>
  </si>
  <si>
    <t>Percentage Decline in the Intrinsic Value of the Index</t>
  </si>
  <si>
    <t>Intrinsic Value of Index (Pre-Coronavirus)=</t>
  </si>
  <si>
    <t>Intrinsic Value of Index (Post-Coronavirus)=</t>
  </si>
  <si>
    <t>Supporting Calculations:</t>
  </si>
  <si>
    <t>Percentage Decline due to Coronavirus=</t>
  </si>
  <si>
    <t>Fraction of year five pre-virus earnings are that earned in year five in the post-virus world</t>
  </si>
  <si>
    <t>Adjust input assumptions with sliders on right</t>
  </si>
  <si>
    <t>Outputs</t>
  </si>
  <si>
    <t>www.cornell-capital.com</t>
  </si>
  <si>
    <t>(For educational purposes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</si>
</sst>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i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8"/>
      <color rgb="FFFF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2"/>
      <color theme="10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7" fontId="4" fillId="0" borderId="0" xfId="3" applyNumberFormat="1" applyFont="1" applyBorder="1"/>
    <xf numFmtId="2" fontId="7" fillId="0" borderId="0" xfId="0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10" fontId="8" fillId="2" borderId="0" xfId="2" applyNumberFormat="1" applyFont="1" applyFill="1" applyBorder="1" applyAlignment="1">
      <alignment horizontal="center"/>
    </xf>
    <xf numFmtId="10" fontId="4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0" fontId="7" fillId="0" borderId="0" xfId="2" applyNumberFormat="1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8" fillId="2" borderId="0" xfId="1" applyFont="1" applyFill="1" applyBorder="1" applyAlignment="1">
      <alignment horizontal="center"/>
    </xf>
    <xf numFmtId="164" fontId="8" fillId="2" borderId="0" xfId="2" applyNumberFormat="1" applyFont="1" applyFill="1" applyBorder="1"/>
    <xf numFmtId="0" fontId="4" fillId="0" borderId="1" xfId="0" applyFont="1" applyBorder="1"/>
    <xf numFmtId="10" fontId="10" fillId="3" borderId="0" xfId="0" applyNumberFormat="1" applyFont="1" applyFill="1" applyBorder="1"/>
    <xf numFmtId="44" fontId="10" fillId="3" borderId="0" xfId="0" applyNumberFormat="1" applyFont="1" applyFill="1" applyBorder="1"/>
    <xf numFmtId="44" fontId="10" fillId="5" borderId="0" xfId="0" applyNumberFormat="1" applyFont="1" applyFill="1" applyBorder="1"/>
    <xf numFmtId="164" fontId="11" fillId="4" borderId="0" xfId="0" applyNumberFormat="1" applyFont="1" applyFill="1" applyBorder="1"/>
    <xf numFmtId="0" fontId="10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8" xfId="0" applyFont="1" applyBorder="1"/>
    <xf numFmtId="0" fontId="10" fillId="0" borderId="3" xfId="0" applyFont="1" applyBorder="1"/>
    <xf numFmtId="0" fontId="4" fillId="6" borderId="2" xfId="0" applyFont="1" applyFill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12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13" fillId="0" borderId="0" xfId="4" applyBorder="1"/>
    <xf numFmtId="0" fontId="5" fillId="0" borderId="0" xfId="0" applyFont="1" applyBorder="1" applyAlignment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31" fmlaLink="$D$25" horiz="1" max="90" page="10" val="40"/>
</file>

<file path=xl/ctrlProps/ctrlProp2.xml><?xml version="1.0" encoding="utf-8"?>
<formControlPr xmlns="http://schemas.microsoft.com/office/spreadsheetml/2009/9/main" objectType="Scroll" dx="31" fmlaLink="$D$26" horiz="1" max="100" page="10" val="8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698500</xdr:colOff>
      <xdr:row>31</xdr:row>
      <xdr:rowOff>0</xdr:rowOff>
    </xdr:from>
    <xdr:to>
      <xdr:col>7</xdr:col>
      <xdr:colOff>874712</xdr:colOff>
      <xdr:row>32</xdr:row>
      <xdr:rowOff>86361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1577638" y="4733925"/>
          <a:ext cx="176212" cy="37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7</xdr:col>
      <xdr:colOff>698500</xdr:colOff>
      <xdr:row>41</xdr:row>
      <xdr:rowOff>0</xdr:rowOff>
    </xdr:from>
    <xdr:ext cx="177800" cy="408940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577638" y="6638925"/>
          <a:ext cx="177800" cy="408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</xdr:row>
          <xdr:rowOff>135467</xdr:rowOff>
        </xdr:from>
        <xdr:to>
          <xdr:col>5</xdr:col>
          <xdr:colOff>1028700</xdr:colOff>
          <xdr:row>6</xdr:row>
          <xdr:rowOff>131233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283633</xdr:colOff>
          <xdr:row>7</xdr:row>
          <xdr:rowOff>173567</xdr:rowOff>
        </xdr:from>
        <xdr:to>
          <xdr:col>5</xdr:col>
          <xdr:colOff>1083733</xdr:colOff>
          <xdr:row>9</xdr:row>
          <xdr:rowOff>169333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2508250</xdr:colOff>
      <xdr:row>3</xdr:row>
      <xdr:rowOff>269336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508250" cy="1126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G">
      <a:dk1>
        <a:sysClr val="windowText" lastClr="000000"/>
      </a:dk1>
      <a:lt1>
        <a:sysClr val="window" lastClr="FFFFFF"/>
      </a:lt1>
      <a:dk2>
        <a:srgbClr val="68AEB3"/>
      </a:dk2>
      <a:lt2>
        <a:srgbClr val="EEECE1"/>
      </a:lt2>
      <a:accent1>
        <a:srgbClr val="68AEB3"/>
      </a:accent1>
      <a:accent2>
        <a:srgbClr val="B45D5A"/>
      </a:accent2>
      <a:accent3>
        <a:srgbClr val="2D2F2E"/>
      </a:accent3>
      <a:accent4>
        <a:srgbClr val="AC975D"/>
      </a:accent4>
      <a:accent5>
        <a:srgbClr val="B9BBB3"/>
      </a:accent5>
      <a:accent6>
        <a:srgbClr val="CEE0E2"/>
      </a:accent6>
      <a:hlink>
        <a:srgbClr val="68AEB3"/>
      </a:hlink>
      <a:folHlink>
        <a:srgbClr val="B45D5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nell-capital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314D-A397-4D47-B83A-9F238C1BB8B7}">
  <dimension ref="A2:H50"/>
  <sheetViews>
    <sheetView showGridLines="0" tabSelected="1" topLeftCell="A10" zoomScale="80" zoomScaleNormal="80" workbookViewId="0">
      <selection activeCell="G48" sqref="G48"/>
    </sheetView>
  </sheetViews>
  <sheetFormatPr defaultColWidth="8.71875" defaultRowHeight="22.95" customHeight="1" x14ac:dyDescent="0.6"/>
  <cols>
    <col min="1" max="1" width="59.21875" style="42" customWidth="1"/>
    <col min="2" max="2" width="16.71875" style="1" customWidth="1"/>
    <col min="3" max="3" width="19.21875" style="1" customWidth="1"/>
    <col min="4" max="8" width="20.71875" style="1" customWidth="1"/>
    <col min="9" max="16384" width="8.71875" style="1"/>
  </cols>
  <sheetData>
    <row r="2" spans="1:8" ht="22.95" customHeight="1" x14ac:dyDescent="0.6">
      <c r="B2" s="43" t="s">
        <v>29</v>
      </c>
    </row>
    <row r="3" spans="1:8" ht="22.95" customHeight="1" x14ac:dyDescent="0.6">
      <c r="B3" s="1" t="s">
        <v>30</v>
      </c>
    </row>
    <row r="5" spans="1:8" ht="22.95" customHeight="1" x14ac:dyDescent="0.6">
      <c r="A5" s="31" t="s">
        <v>2</v>
      </c>
      <c r="B5" s="26"/>
      <c r="C5" s="26"/>
      <c r="D5" s="26"/>
      <c r="E5" s="26"/>
      <c r="F5" s="26"/>
      <c r="G5" s="26"/>
      <c r="H5" s="27"/>
    </row>
    <row r="6" spans="1:8" ht="22.95" customHeight="1" x14ac:dyDescent="0.8">
      <c r="A6" s="32" t="s">
        <v>6</v>
      </c>
      <c r="C6" s="21">
        <f>C25</f>
        <v>-0.4</v>
      </c>
      <c r="H6" s="28"/>
    </row>
    <row r="7" spans="1:8" ht="22.95" customHeight="1" x14ac:dyDescent="0.6">
      <c r="A7" s="33" t="s">
        <v>27</v>
      </c>
      <c r="H7" s="28"/>
    </row>
    <row r="8" spans="1:8" ht="22.95" customHeight="1" x14ac:dyDescent="0.6">
      <c r="A8" s="34"/>
      <c r="H8" s="28"/>
    </row>
    <row r="9" spans="1:8" ht="22.95" customHeight="1" x14ac:dyDescent="0.8">
      <c r="A9" s="35" t="s">
        <v>18</v>
      </c>
      <c r="C9" s="21">
        <f>C26</f>
        <v>0.8</v>
      </c>
      <c r="H9" s="28"/>
    </row>
    <row r="10" spans="1:8" ht="22.95" customHeight="1" x14ac:dyDescent="0.6">
      <c r="A10" s="36" t="s">
        <v>26</v>
      </c>
      <c r="H10" s="28"/>
    </row>
    <row r="11" spans="1:8" ht="22.95" customHeight="1" x14ac:dyDescent="0.8">
      <c r="A11" s="37"/>
      <c r="B11" s="20"/>
      <c r="C11" s="25"/>
      <c r="D11" s="20"/>
      <c r="E11" s="20"/>
      <c r="F11" s="20"/>
      <c r="G11" s="20"/>
      <c r="H11" s="29"/>
    </row>
    <row r="12" spans="1:8" ht="22.95" customHeight="1" x14ac:dyDescent="0.8">
      <c r="A12" s="31" t="s">
        <v>28</v>
      </c>
      <c r="B12" s="26"/>
      <c r="C12" s="30"/>
      <c r="D12" s="26"/>
      <c r="E12" s="26"/>
      <c r="F12" s="26"/>
      <c r="G12" s="26"/>
      <c r="H12" s="27"/>
    </row>
    <row r="13" spans="1:8" ht="22.95" customHeight="1" x14ac:dyDescent="0.8">
      <c r="A13" s="32" t="s">
        <v>22</v>
      </c>
      <c r="C13" s="22">
        <f>C39</f>
        <v>3343.5517343343013</v>
      </c>
      <c r="H13" s="28"/>
    </row>
    <row r="14" spans="1:8" ht="22.95" customHeight="1" x14ac:dyDescent="0.8">
      <c r="A14" s="32" t="s">
        <v>23</v>
      </c>
      <c r="C14" s="23">
        <f>C49</f>
        <v>2590.0998862102106</v>
      </c>
      <c r="H14" s="28"/>
    </row>
    <row r="15" spans="1:8" ht="22.95" customHeight="1" x14ac:dyDescent="0.8">
      <c r="A15" s="35" t="s">
        <v>25</v>
      </c>
      <c r="C15" s="24">
        <f>C50</f>
        <v>-0.22534475551463318</v>
      </c>
      <c r="H15" s="28"/>
    </row>
    <row r="16" spans="1:8" ht="22.95" customHeight="1" x14ac:dyDescent="0.6">
      <c r="A16" s="34"/>
      <c r="H16" s="28"/>
    </row>
    <row r="17" spans="1:8" ht="22.95" customHeight="1" x14ac:dyDescent="0.6">
      <c r="A17" s="34"/>
      <c r="H17" s="28"/>
    </row>
    <row r="18" spans="1:8" ht="22.95" customHeight="1" x14ac:dyDescent="0.6">
      <c r="A18" s="37"/>
      <c r="B18" s="20"/>
      <c r="C18" s="20"/>
      <c r="D18" s="20"/>
      <c r="E18" s="20"/>
      <c r="F18" s="20"/>
      <c r="G18" s="20"/>
      <c r="H18" s="29"/>
    </row>
    <row r="20" spans="1:8" ht="22.95" customHeight="1" x14ac:dyDescent="0.6">
      <c r="A20" s="38" t="s">
        <v>24</v>
      </c>
      <c r="B20" s="20"/>
      <c r="C20" s="20"/>
      <c r="D20" s="20"/>
      <c r="E20" s="20"/>
      <c r="F20" s="20"/>
      <c r="G20" s="20"/>
      <c r="H20" s="20"/>
    </row>
    <row r="21" spans="1:8" ht="22.95" customHeight="1" x14ac:dyDescent="0.6">
      <c r="A21" s="39" t="s">
        <v>2</v>
      </c>
      <c r="B21" s="3" t="s">
        <v>4</v>
      </c>
      <c r="C21" s="4" t="s">
        <v>3</v>
      </c>
    </row>
    <row r="22" spans="1:8" ht="22.95" customHeight="1" x14ac:dyDescent="0.6">
      <c r="A22" s="40" t="s">
        <v>0</v>
      </c>
      <c r="B22" s="6">
        <v>163</v>
      </c>
      <c r="C22" s="6">
        <v>163</v>
      </c>
    </row>
    <row r="23" spans="1:8" ht="22.95" customHeight="1" x14ac:dyDescent="0.6">
      <c r="A23" s="40" t="s">
        <v>5</v>
      </c>
      <c r="B23" s="7">
        <v>150.5</v>
      </c>
      <c r="C23" s="6"/>
    </row>
    <row r="24" spans="1:8" ht="22.95" customHeight="1" x14ac:dyDescent="0.6">
      <c r="A24" s="40" t="s">
        <v>1</v>
      </c>
      <c r="B24" s="8">
        <f>B23/B22</f>
        <v>0.92331288343558282</v>
      </c>
      <c r="C24" s="8">
        <v>0.85</v>
      </c>
    </row>
    <row r="25" spans="1:8" ht="31.95" customHeight="1" x14ac:dyDescent="0.8">
      <c r="A25" s="39" t="s">
        <v>6</v>
      </c>
      <c r="B25" s="8">
        <v>5.5199999999999999E-2</v>
      </c>
      <c r="C25" s="9">
        <f>-D25/100</f>
        <v>-0.4</v>
      </c>
      <c r="D25" s="5">
        <v>40</v>
      </c>
    </row>
    <row r="26" spans="1:8" ht="31.95" customHeight="1" x14ac:dyDescent="0.8">
      <c r="A26" s="41" t="s">
        <v>18</v>
      </c>
      <c r="C26" s="9">
        <f>D26/100</f>
        <v>0.8</v>
      </c>
      <c r="D26" s="1">
        <v>80</v>
      </c>
    </row>
    <row r="27" spans="1:8" ht="22.95" customHeight="1" x14ac:dyDescent="0.6">
      <c r="A27" s="40" t="s">
        <v>17</v>
      </c>
      <c r="B27" s="8">
        <v>3.3599999999999998E-2</v>
      </c>
      <c r="C27" s="8">
        <f>(G34*C26/C44)^(1/4)-1</f>
        <v>0.12569537156537236</v>
      </c>
    </row>
    <row r="28" spans="1:8" ht="22.95" customHeight="1" x14ac:dyDescent="0.6">
      <c r="A28" s="42" t="s">
        <v>19</v>
      </c>
      <c r="B28" s="10">
        <v>0.02</v>
      </c>
      <c r="C28" s="10">
        <v>0.02</v>
      </c>
    </row>
    <row r="29" spans="1:8" ht="22.95" customHeight="1" x14ac:dyDescent="0.6">
      <c r="A29" s="42" t="s">
        <v>20</v>
      </c>
      <c r="B29" s="10">
        <v>6.7000000000000004E-2</v>
      </c>
      <c r="C29" s="10">
        <v>6.7000000000000004E-2</v>
      </c>
    </row>
    <row r="32" spans="1:8" ht="22.95" customHeight="1" x14ac:dyDescent="0.6">
      <c r="A32" s="44" t="s">
        <v>7</v>
      </c>
      <c r="B32" s="44"/>
      <c r="C32" s="44"/>
      <c r="D32" s="44"/>
      <c r="E32" s="44"/>
      <c r="F32" s="44"/>
      <c r="G32" s="44"/>
      <c r="H32" s="2"/>
    </row>
    <row r="33" spans="1:8" s="13" customFormat="1" ht="22.95" customHeight="1" x14ac:dyDescent="0.6">
      <c r="A33" s="40"/>
      <c r="B33" s="12" t="s">
        <v>8</v>
      </c>
      <c r="C33" s="11">
        <v>1</v>
      </c>
      <c r="D33" s="11">
        <v>2</v>
      </c>
      <c r="E33" s="11">
        <v>3</v>
      </c>
      <c r="F33" s="11">
        <v>4</v>
      </c>
      <c r="G33" s="11">
        <v>5</v>
      </c>
      <c r="H33" s="12" t="s">
        <v>9</v>
      </c>
    </row>
    <row r="34" spans="1:8" ht="22.95" customHeight="1" x14ac:dyDescent="0.6">
      <c r="A34" s="40" t="s">
        <v>10</v>
      </c>
      <c r="B34" s="14">
        <f>$B$22</f>
        <v>163</v>
      </c>
      <c r="C34" s="14">
        <f>B34*(1+B25)</f>
        <v>171.99759999999998</v>
      </c>
      <c r="D34" s="14">
        <f>C34*(1+$B$27)</f>
        <v>177.77671935999999</v>
      </c>
      <c r="E34" s="14">
        <f t="shared" ref="E34:G34" si="0">D34*(1+$B$27)</f>
        <v>183.75001713049599</v>
      </c>
      <c r="F34" s="14">
        <f t="shared" si="0"/>
        <v>189.92401770608066</v>
      </c>
      <c r="G34" s="14">
        <f t="shared" si="0"/>
        <v>196.30546470100498</v>
      </c>
      <c r="H34" s="14">
        <f>G34*(1+B28)</f>
        <v>200.23157399502509</v>
      </c>
    </row>
    <row r="35" spans="1:8" ht="22.95" customHeight="1" x14ac:dyDescent="0.6">
      <c r="A35" s="40" t="s">
        <v>11</v>
      </c>
      <c r="B35" s="15">
        <v>0.92331288343558282</v>
      </c>
      <c r="C35" s="15">
        <v>0.91198364008179955</v>
      </c>
      <c r="D35" s="15">
        <v>0.90065439672801628</v>
      </c>
      <c r="E35" s="15">
        <v>0.88932515337423301</v>
      </c>
      <c r="F35" s="15">
        <v>0.87799591002044974</v>
      </c>
      <c r="G35" s="15">
        <v>0.86666666666666647</v>
      </c>
      <c r="H35" s="15">
        <v>0.8666666666666667</v>
      </c>
    </row>
    <row r="36" spans="1:8" ht="22.95" customHeight="1" x14ac:dyDescent="0.6">
      <c r="A36" s="40" t="s">
        <v>12</v>
      </c>
      <c r="B36" s="14">
        <f>B35*B34</f>
        <v>150.5</v>
      </c>
      <c r="C36" s="16">
        <f>C34*C35</f>
        <v>156.85899733333329</v>
      </c>
      <c r="D36" s="16">
        <f>D34*D35</f>
        <v>160.11538392746664</v>
      </c>
      <c r="E36" s="16">
        <f>E34*E35</f>
        <v>163.41351216709629</v>
      </c>
      <c r="F36" s="16">
        <f>F34*F35</f>
        <v>166.7525107605903</v>
      </c>
      <c r="G36" s="16">
        <f>G34*G35</f>
        <v>170.13140274087095</v>
      </c>
      <c r="H36" s="14">
        <f>H35*H34</f>
        <v>173.53403079568841</v>
      </c>
    </row>
    <row r="37" spans="1:8" ht="22.95" customHeight="1" x14ac:dyDescent="0.6">
      <c r="A37" s="40" t="s">
        <v>13</v>
      </c>
      <c r="B37" s="11"/>
      <c r="C37" s="16"/>
      <c r="D37" s="16"/>
      <c r="E37" s="16"/>
      <c r="F37" s="16"/>
      <c r="G37" s="16">
        <f>H36/(B29-B28)+G36</f>
        <v>3862.3448239257305</v>
      </c>
      <c r="H37" s="17"/>
    </row>
    <row r="38" spans="1:8" ht="22.95" customHeight="1" x14ac:dyDescent="0.6">
      <c r="A38" s="40" t="s">
        <v>14</v>
      </c>
      <c r="B38" s="11"/>
      <c r="C38" s="16">
        <f>C36/(1+$B$29)^C33</f>
        <v>147.00936957200872</v>
      </c>
      <c r="D38" s="16">
        <f t="shared" ref="D38:F38" si="1">D36/(1+$B$29)^D33</f>
        <v>140.63849885898472</v>
      </c>
      <c r="E38" s="16">
        <f t="shared" si="1"/>
        <v>134.52243066076187</v>
      </c>
      <c r="F38" s="16">
        <f t="shared" si="1"/>
        <v>128.65145551717737</v>
      </c>
      <c r="G38" s="16">
        <f>G37/(1+$B$29)^G33</f>
        <v>2792.7299797253686</v>
      </c>
      <c r="H38" s="17"/>
    </row>
    <row r="39" spans="1:8" ht="27" customHeight="1" x14ac:dyDescent="0.8">
      <c r="A39" s="39" t="s">
        <v>15</v>
      </c>
      <c r="B39" s="11"/>
      <c r="C39" s="18">
        <f>SUM(C38:G38)</f>
        <v>3343.5517343343013</v>
      </c>
      <c r="D39" s="16"/>
      <c r="E39" s="16"/>
      <c r="F39" s="16"/>
      <c r="G39" s="16"/>
      <c r="H39" s="17"/>
    </row>
    <row r="40" spans="1:8" ht="22.95" customHeight="1" x14ac:dyDescent="0.6">
      <c r="A40" s="39"/>
      <c r="B40" s="2"/>
      <c r="C40" s="2"/>
      <c r="D40" s="2"/>
      <c r="E40" s="2"/>
      <c r="F40" s="2"/>
      <c r="G40" s="2"/>
      <c r="H40" s="2"/>
    </row>
    <row r="42" spans="1:8" ht="22.95" customHeight="1" x14ac:dyDescent="0.6">
      <c r="A42" s="44" t="s">
        <v>16</v>
      </c>
      <c r="B42" s="44"/>
      <c r="C42" s="44"/>
      <c r="D42" s="44"/>
      <c r="E42" s="44"/>
      <c r="F42" s="44"/>
      <c r="G42" s="44"/>
      <c r="H42" s="2"/>
    </row>
    <row r="43" spans="1:8" s="13" customFormat="1" ht="22.95" customHeight="1" x14ac:dyDescent="0.6">
      <c r="A43" s="40"/>
      <c r="B43" s="12" t="s">
        <v>8</v>
      </c>
      <c r="C43" s="11">
        <v>1</v>
      </c>
      <c r="D43" s="11">
        <v>2</v>
      </c>
      <c r="E43" s="11">
        <v>3</v>
      </c>
      <c r="F43" s="11">
        <v>4</v>
      </c>
      <c r="G43" s="11">
        <v>5</v>
      </c>
      <c r="H43" s="12" t="s">
        <v>9</v>
      </c>
    </row>
    <row r="44" spans="1:8" ht="22.95" customHeight="1" x14ac:dyDescent="0.6">
      <c r="A44" s="40" t="s">
        <v>10</v>
      </c>
      <c r="B44" s="14">
        <f>B34</f>
        <v>163</v>
      </c>
      <c r="C44" s="14">
        <f>B44*(1+C25)</f>
        <v>97.8</v>
      </c>
      <c r="D44" s="14">
        <f>C44*(1+$C$27)</f>
        <v>110.09300733909342</v>
      </c>
      <c r="E44" s="14">
        <f t="shared" ref="E44:G44" si="2">D44*(1+$C$27)</f>
        <v>123.93118880333003</v>
      </c>
      <c r="F44" s="14">
        <f t="shared" si="2"/>
        <v>139.50876562850291</v>
      </c>
      <c r="G44" s="14">
        <f t="shared" si="2"/>
        <v>157.04437176080404</v>
      </c>
      <c r="H44" s="14">
        <f>G44*(1+C28)</f>
        <v>160.18525919602013</v>
      </c>
    </row>
    <row r="45" spans="1:8" ht="22.95" customHeight="1" x14ac:dyDescent="0.6">
      <c r="A45" s="40" t="s">
        <v>11</v>
      </c>
      <c r="B45" s="15">
        <v>0.92331288343558282</v>
      </c>
      <c r="C45" s="15">
        <v>0.91198364008179955</v>
      </c>
      <c r="D45" s="15">
        <v>0.90065439672801628</v>
      </c>
      <c r="E45" s="15">
        <v>0.88932515337423301</v>
      </c>
      <c r="F45" s="15">
        <v>0.87799591002044974</v>
      </c>
      <c r="G45" s="15">
        <v>0.86666666666666647</v>
      </c>
      <c r="H45" s="15">
        <v>0.8666666666666667</v>
      </c>
    </row>
    <row r="46" spans="1:8" ht="22.95" customHeight="1" x14ac:dyDescent="0.6">
      <c r="A46" s="40" t="s">
        <v>12</v>
      </c>
      <c r="B46" s="14">
        <f>B45*B44</f>
        <v>150.5</v>
      </c>
      <c r="C46" s="16">
        <f>C44*C45</f>
        <v>89.191999999999993</v>
      </c>
      <c r="D46" s="16">
        <f>D44*D45</f>
        <v>99.155751108964253</v>
      </c>
      <c r="E46" s="16">
        <f>E44*E45</f>
        <v>110.21512349037251</v>
      </c>
      <c r="F46" s="16">
        <f>F44*F45</f>
        <v>122.48812563382705</v>
      </c>
      <c r="G46" s="16">
        <f>G44*G45</f>
        <v>136.1051221926968</v>
      </c>
      <c r="H46" s="14">
        <f>H45*H44</f>
        <v>138.8272246365508</v>
      </c>
    </row>
    <row r="47" spans="1:8" ht="22.95" customHeight="1" x14ac:dyDescent="0.6">
      <c r="A47" s="40" t="s">
        <v>13</v>
      </c>
      <c r="B47" s="11"/>
      <c r="C47" s="16"/>
      <c r="D47" s="16"/>
      <c r="E47" s="16"/>
      <c r="F47" s="16"/>
      <c r="G47" s="16">
        <f>H46/(C29-C28)+G46</f>
        <v>3089.8758591405863</v>
      </c>
      <c r="H47" s="17"/>
    </row>
    <row r="48" spans="1:8" ht="22.95" customHeight="1" x14ac:dyDescent="0.6">
      <c r="A48" s="40" t="s">
        <v>14</v>
      </c>
      <c r="B48" s="11"/>
      <c r="C48" s="16">
        <f>C46/(1+$C$29)^C43</f>
        <v>83.591377694470481</v>
      </c>
      <c r="D48" s="16">
        <f t="shared" ref="D48:F48" si="3">D46/(1+$C$29)^D43</f>
        <v>87.094167013439971</v>
      </c>
      <c r="E48" s="16">
        <f t="shared" si="3"/>
        <v>90.729377949727933</v>
      </c>
      <c r="F48" s="16">
        <f t="shared" si="3"/>
        <v>94.500979772275727</v>
      </c>
      <c r="G48" s="16">
        <f>G47/(1+$C$29)^G43</f>
        <v>2234.1839837802963</v>
      </c>
      <c r="H48" s="17"/>
    </row>
    <row r="49" spans="1:8" ht="28.5" customHeight="1" x14ac:dyDescent="0.8">
      <c r="A49" s="39" t="s">
        <v>15</v>
      </c>
      <c r="B49" s="11"/>
      <c r="C49" s="18">
        <f>SUM(C48:G48)</f>
        <v>2590.0998862102106</v>
      </c>
      <c r="D49" s="16"/>
      <c r="E49" s="16"/>
      <c r="F49" s="16"/>
      <c r="G49" s="16"/>
      <c r="H49" s="17"/>
    </row>
    <row r="50" spans="1:8" ht="28.5" customHeight="1" x14ac:dyDescent="0.8">
      <c r="A50" s="41" t="s">
        <v>21</v>
      </c>
      <c r="C50" s="19">
        <f>C49/C39-1</f>
        <v>-0.22534475551463318</v>
      </c>
    </row>
  </sheetData>
  <mergeCells count="2">
    <mergeCell ref="A32:G32"/>
    <mergeCell ref="A42:G42"/>
  </mergeCells>
  <dataValidations count="1">
    <dataValidation allowBlank="1" showInputMessage="1" showErrorMessage="1" errorTitle="DO NOT INPUT" error="Please do not input this number. It will be calculated based upon the values entered for earnings change this year and the proportion that will be recouped." sqref="C27" xr:uid="{14B34945-6E5A-4EA8-8532-5080B08E5CDC}"/>
  </dataValidations>
  <hyperlinks>
    <hyperlink ref="B2" r:id="rId1" xr:uid="{84929FC7-CB02-45C4-8BB8-F36F0D40D6CB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3</xdr:col>
                    <xdr:colOff>266700</xdr:colOff>
                    <xdr:row>4</xdr:row>
                    <xdr:rowOff>135467</xdr:rowOff>
                  </from>
                  <to>
                    <xdr:col>5</xdr:col>
                    <xdr:colOff>1028700</xdr:colOff>
                    <xdr:row>6</xdr:row>
                    <xdr:rowOff>131233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3</xdr:col>
                    <xdr:colOff>283633</xdr:colOff>
                    <xdr:row>7</xdr:row>
                    <xdr:rowOff>173567</xdr:rowOff>
                  </from>
                  <to>
                    <xdr:col>5</xdr:col>
                    <xdr:colOff>1083733</xdr:colOff>
                    <xdr:row>9</xdr:row>
                    <xdr:rowOff>169333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CF79A7979CB4E89B077B914275563" ma:contentTypeVersion="11" ma:contentTypeDescription="Create a new document." ma:contentTypeScope="" ma:versionID="5e0928e97bb1b95ae80633b31dace1a1">
  <xsd:schema xmlns:xsd="http://www.w3.org/2001/XMLSchema" xmlns:xs="http://www.w3.org/2001/XMLSchema" xmlns:p="http://schemas.microsoft.com/office/2006/metadata/properties" xmlns:ns2="f4e2c042-0ce2-40b5-94c6-2f011b812aad" xmlns:ns3="fb693875-df16-4d94-b015-47453ce58717" targetNamespace="http://schemas.microsoft.com/office/2006/metadata/properties" ma:root="true" ma:fieldsID="06681aca0771209e1d91151d4a1207ba" ns2:_="" ns3:_="">
    <xsd:import namespace="f4e2c042-0ce2-40b5-94c6-2f011b812aad"/>
    <xsd:import namespace="fb693875-df16-4d94-b015-47453ce58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2c042-0ce2-40b5-94c6-2f011b812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93875-df16-4d94-b015-47453ce58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480F15-1155-480A-AA98-31939975F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2c042-0ce2-40b5-94c6-2f011b812aad"/>
    <ds:schemaRef ds:uri="fb693875-df16-4d94-b015-47453ce58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CD0498-5AA3-4C69-9A2A-1B2F07499B70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b693875-df16-4d94-b015-47453ce58717"/>
    <ds:schemaRef ds:uri="f4e2c042-0ce2-40b5-94c6-2f011b812aa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305F43-55B0-400B-B2EC-DA64A42594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 cornell</cp:lastModifiedBy>
  <dcterms:created xsi:type="dcterms:W3CDTF">2020-03-28T14:56:54Z</dcterms:created>
  <dcterms:modified xsi:type="dcterms:W3CDTF">2020-04-29T21:52:06Z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0x0101003FCCF79A7979CB4E89B077B914275563</vt:lpwstr>
  </property>
</Properties>
</file>